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emandmusic\maths\coordinate-geometry\"/>
    </mc:Choice>
  </mc:AlternateContent>
  <xr:revisionPtr revIDLastSave="0" documentId="13_ncr:1_{3A2FC78C-39B9-44F2-BE13-52E43C2C894E}" xr6:coauthVersionLast="47" xr6:coauthVersionMax="47" xr10:uidLastSave="{00000000-0000-0000-0000-000000000000}"/>
  <bookViews>
    <workbookView xWindow="-108" yWindow="-108" windowWidth="23256" windowHeight="12456" activeTab="1" xr2:uid="{C6FD74FE-2E64-420E-82EA-51D2F0EEC3D3}"/>
  </bookViews>
  <sheets>
    <sheet name="Cubic Roots" sheetId="1" r:id="rId1"/>
    <sheet name="Quartic Roo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M4" i="2"/>
  <c r="D3" i="2"/>
  <c r="H5" i="2" s="1"/>
  <c r="D4" i="2"/>
  <c r="H7" i="2" s="1"/>
  <c r="D7" i="2"/>
  <c r="F4" i="1"/>
  <c r="D3" i="1"/>
  <c r="D4" i="1"/>
  <c r="D7" i="1" s="1"/>
  <c r="H6" i="2" l="1"/>
  <c r="K4" i="2" s="1"/>
  <c r="K7" i="2" s="1"/>
  <c r="D5" i="1"/>
  <c r="K3" i="2" l="1"/>
  <c r="K5" i="2" s="1"/>
  <c r="K6" i="2" s="1"/>
  <c r="K8" i="2" s="1"/>
  <c r="D6" i="1"/>
  <c r="D8" i="1" s="1"/>
  <c r="D10" i="1" s="1"/>
  <c r="K10" i="2" l="1"/>
  <c r="K11" i="2"/>
  <c r="K9" i="2"/>
  <c r="K12" i="2" s="1"/>
  <c r="D11" i="1"/>
  <c r="D9" i="1"/>
  <c r="D12" i="1" s="1"/>
  <c r="K13" i="2" l="1"/>
  <c r="D13" i="1"/>
  <c r="D14" i="1" l="1"/>
  <c r="F6" i="1" s="1"/>
  <c r="K14" i="2"/>
  <c r="D6" i="2" s="1"/>
  <c r="F5" i="1" l="1"/>
  <c r="I3" i="1"/>
  <c r="D17" i="1"/>
  <c r="D9" i="2"/>
  <c r="D10" i="2" s="1"/>
  <c r="D14" i="2" s="1"/>
  <c r="D11" i="2"/>
  <c r="D8" i="2"/>
  <c r="M5" i="2"/>
  <c r="M6" i="2"/>
  <c r="K17" i="2"/>
  <c r="I4" i="1"/>
  <c r="D16" i="1" s="1"/>
  <c r="D13" i="2" l="1"/>
  <c r="D12" i="2"/>
  <c r="P3" i="2"/>
  <c r="P4" i="2" s="1"/>
  <c r="K16" i="2" s="1"/>
  <c r="D15" i="1"/>
  <c r="D15" i="2" l="1"/>
  <c r="D16" i="2"/>
  <c r="D17" i="2"/>
  <c r="D18" i="2"/>
  <c r="K15" i="2"/>
</calcChain>
</file>

<file path=xl/sharedStrings.xml><?xml version="1.0" encoding="utf-8"?>
<sst xmlns="http://schemas.openxmlformats.org/spreadsheetml/2006/main" count="81" uniqueCount="42">
  <si>
    <t>x^3</t>
  </si>
  <si>
    <t>x^2</t>
  </si>
  <si>
    <t>x</t>
  </si>
  <si>
    <t>c</t>
  </si>
  <si>
    <t>P</t>
  </si>
  <si>
    <t>Q</t>
  </si>
  <si>
    <t>-Q/2</t>
  </si>
  <si>
    <t>PLUS</t>
  </si>
  <si>
    <t>MINUS</t>
  </si>
  <si>
    <t>ROOT-PLUS_MINUS</t>
  </si>
  <si>
    <t>Cubic Coefficient</t>
  </si>
  <si>
    <t>Cubic term</t>
  </si>
  <si>
    <t>Quadtratic term</t>
  </si>
  <si>
    <t>Root-1</t>
  </si>
  <si>
    <t>Root-2</t>
  </si>
  <si>
    <t>d</t>
  </si>
  <si>
    <t>Root-3</t>
  </si>
  <si>
    <t>Root-1 Verification</t>
  </si>
  <si>
    <t>Quadratic Coeffcient</t>
  </si>
  <si>
    <t>ANGLE_PLUS</t>
  </si>
  <si>
    <t>ANGLE_MINUS</t>
  </si>
  <si>
    <t>ABS</t>
  </si>
  <si>
    <t>Quadratic  Discriminant^2</t>
  </si>
  <si>
    <t>Quadratic Discriminant</t>
  </si>
  <si>
    <t>Cubic Discriminant^2</t>
  </si>
  <si>
    <t>Cubic Discriminant</t>
  </si>
  <si>
    <t>Quartic Coefficient</t>
  </si>
  <si>
    <t>Quartic term</t>
  </si>
  <si>
    <t>x^4</t>
  </si>
  <si>
    <t>R</t>
  </si>
  <si>
    <t>M</t>
  </si>
  <si>
    <t>Resolvent Cubic</t>
  </si>
  <si>
    <t>Root-4</t>
  </si>
  <si>
    <t>-B/4A</t>
  </si>
  <si>
    <t>SQRT(2*M)/2</t>
  </si>
  <si>
    <t>D^2_1</t>
  </si>
  <si>
    <t>D_1</t>
  </si>
  <si>
    <t>D^2_2</t>
  </si>
  <si>
    <t>D_2</t>
  </si>
  <si>
    <t>Root^2-1</t>
  </si>
  <si>
    <t>Root^2-2</t>
  </si>
  <si>
    <t>Brought to you by http://stemandmusic.in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</si>
</sst>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emandmusic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emandmusic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6FD5C-D2FC-42A6-AD43-986D500CF437}">
  <dimension ref="A1:I17"/>
  <sheetViews>
    <sheetView workbookViewId="0">
      <selection activeCell="D18" sqref="D18"/>
    </sheetView>
  </sheetViews>
  <sheetFormatPr defaultRowHeight="14.4" x14ac:dyDescent="0.3"/>
  <cols>
    <col min="1" max="1" width="16.6640625" customWidth="1"/>
    <col min="2" max="2" width="12" bestFit="1" customWidth="1"/>
    <col min="3" max="3" width="20" customWidth="1"/>
    <col min="4" max="4" width="24.21875" customWidth="1"/>
    <col min="5" max="5" width="12.6640625" customWidth="1"/>
    <col min="6" max="6" width="18.21875" bestFit="1" customWidth="1"/>
    <col min="7" max="7" width="14.109375" bestFit="1" customWidth="1"/>
    <col min="8" max="8" width="22.88671875" bestFit="1" customWidth="1"/>
    <col min="9" max="9" width="10.33203125" customWidth="1"/>
    <col min="10" max="10" width="13.33203125" customWidth="1"/>
    <col min="11" max="11" width="13" customWidth="1"/>
  </cols>
  <sheetData>
    <row r="1" spans="1:9" x14ac:dyDescent="0.3">
      <c r="A1" s="4" t="s">
        <v>41</v>
      </c>
    </row>
    <row r="3" spans="1:9" x14ac:dyDescent="0.3">
      <c r="A3" s="1" t="s">
        <v>10</v>
      </c>
      <c r="B3" s="1" t="s">
        <v>11</v>
      </c>
      <c r="C3" s="1" t="s">
        <v>4</v>
      </c>
      <c r="D3">
        <f>(3*A4*A6-A5*A5)/(3*A4*A4)</f>
        <v>20.416666666666668</v>
      </c>
      <c r="F3" s="1" t="s">
        <v>18</v>
      </c>
      <c r="G3" s="1" t="s">
        <v>12</v>
      </c>
      <c r="H3" s="1" t="s">
        <v>22</v>
      </c>
      <c r="I3">
        <f>F5*F5-4*F4*F6</f>
        <v>-327</v>
      </c>
    </row>
    <row r="4" spans="1:9" x14ac:dyDescent="0.3">
      <c r="A4">
        <v>2</v>
      </c>
      <c r="B4" t="s">
        <v>0</v>
      </c>
      <c r="C4" s="1" t="s">
        <v>5</v>
      </c>
      <c r="D4">
        <f>(2*A5*A5*A5-9*A4*A5*A6+27*A4*A4*A7)/(27*A4*A4*A4)</f>
        <v>-3.4074074074074074</v>
      </c>
      <c r="F4">
        <f>A4</f>
        <v>2</v>
      </c>
      <c r="G4" t="s">
        <v>1</v>
      </c>
      <c r="H4" s="1" t="s">
        <v>23</v>
      </c>
      <c r="I4">
        <f>SQRT(ABS(I3))</f>
        <v>18.083141320025124</v>
      </c>
    </row>
    <row r="5" spans="1:9" x14ac:dyDescent="0.3">
      <c r="A5">
        <v>1</v>
      </c>
      <c r="B5" t="s">
        <v>1</v>
      </c>
      <c r="C5" s="1" t="s">
        <v>24</v>
      </c>
      <c r="D5">
        <f>((D4*D4)/4) +((D3*D3*D3)/27)</f>
        <v>318.10590277777783</v>
      </c>
      <c r="F5">
        <f>A5+D14*A4</f>
        <v>1</v>
      </c>
      <c r="G5" t="s">
        <v>2</v>
      </c>
    </row>
    <row r="6" spans="1:9" x14ac:dyDescent="0.3">
      <c r="A6">
        <v>41</v>
      </c>
      <c r="B6" t="s">
        <v>2</v>
      </c>
      <c r="C6" s="1" t="s">
        <v>25</v>
      </c>
      <c r="D6">
        <f>SQRT(ABS(D5))</f>
        <v>17.835523619388859</v>
      </c>
      <c r="F6">
        <f>IF(D14=0,A6,A7/-D14)</f>
        <v>41</v>
      </c>
      <c r="G6" t="s">
        <v>3</v>
      </c>
    </row>
    <row r="7" spans="1:9" x14ac:dyDescent="0.3">
      <c r="A7">
        <v>0</v>
      </c>
      <c r="B7" t="s">
        <v>15</v>
      </c>
      <c r="C7" s="2" t="s">
        <v>6</v>
      </c>
      <c r="D7">
        <f>-D4/2</f>
        <v>1.7037037037037037</v>
      </c>
    </row>
    <row r="8" spans="1:9" x14ac:dyDescent="0.3">
      <c r="C8" s="1" t="s">
        <v>7</v>
      </c>
      <c r="D8">
        <f>IF(D5&gt;=0,D7+D6,COMPLEX(D7,D6))</f>
        <v>19.539227323092561</v>
      </c>
    </row>
    <row r="9" spans="1:9" x14ac:dyDescent="0.3">
      <c r="C9" s="1" t="s">
        <v>8</v>
      </c>
      <c r="D9">
        <f>IF(D5&gt;=0,D7-D6,COMPLEX(D7,-D6))</f>
        <v>-16.131819915685156</v>
      </c>
    </row>
    <row r="10" spans="1:9" x14ac:dyDescent="0.3">
      <c r="C10" s="1" t="s">
        <v>21</v>
      </c>
      <c r="D10" t="str">
        <f>IF(D5&lt;0,IMABS(D8),"NA")</f>
        <v>NA</v>
      </c>
    </row>
    <row r="11" spans="1:9" x14ac:dyDescent="0.3">
      <c r="C11" s="1" t="s">
        <v>19</v>
      </c>
      <c r="D11" t="str">
        <f>IF(D5&lt;0,IMARGUMENT(D8),"NA")</f>
        <v>NA</v>
      </c>
    </row>
    <row r="12" spans="1:9" x14ac:dyDescent="0.3">
      <c r="C12" s="1" t="s">
        <v>20</v>
      </c>
      <c r="D12" t="str">
        <f>IF(D5&lt;0,IMARGUMENT(D9),"NA")</f>
        <v>NA</v>
      </c>
    </row>
    <row r="13" spans="1:9" x14ac:dyDescent="0.3">
      <c r="C13" s="1" t="s">
        <v>9</v>
      </c>
      <c r="D13">
        <f>IF(D5&gt;=0,POWER(D8,1/3)+POWER(D9,1/3),IMSUM(COMPLEX(POWER(D10,1/3)*COS(D11/3),POWER(D10,1/3)*SIN(D11/3)),COMPLEX(POWER(D10,1/3)*COS(D12/3),POWER(D10,1/3)*SIN(D12/3))) )</f>
        <v>0.16666666666666607</v>
      </c>
    </row>
    <row r="14" spans="1:9" x14ac:dyDescent="0.3">
      <c r="C14" s="1" t="s">
        <v>13</v>
      </c>
      <c r="D14">
        <f>ROUND(D13-(A5/(3*A4)),10)</f>
        <v>0</v>
      </c>
    </row>
    <row r="15" spans="1:9" x14ac:dyDescent="0.3">
      <c r="C15" s="1" t="s">
        <v>14</v>
      </c>
      <c r="D15" t="str">
        <f>IF(I3&gt;=0,-F5/(2*F4)+I4/(2*F4),COMPLEX(-F5/(2*F4),I4/(2*F4)))</f>
        <v>-0.25+4.52078533000628i</v>
      </c>
    </row>
    <row r="16" spans="1:9" x14ac:dyDescent="0.3">
      <c r="C16" s="1" t="s">
        <v>16</v>
      </c>
      <c r="D16" t="str">
        <f>IF(I3&gt;=0,-F5/(2*F4)-I4/(2*F4),COMPLEX(-F5/(2*F4),-I4/(2*F4)))</f>
        <v>-0.25-4.52078533000628i</v>
      </c>
    </row>
    <row r="17" spans="3:4" x14ac:dyDescent="0.3">
      <c r="C17" s="1" t="s">
        <v>17</v>
      </c>
      <c r="D17">
        <f>ROUND(A4*D14*D14*D14+A5*D14*D14+A6*D14+A7,10)</f>
        <v>0</v>
      </c>
    </row>
  </sheetData>
  <hyperlinks>
    <hyperlink ref="A1" r:id="rId1" display="http://stemandmusic.in" xr:uid="{04FA6F6B-E0BE-4929-AA90-284CC743B89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B63D-A0B1-4456-8BDF-9546603D844C}">
  <dimension ref="A1:P18"/>
  <sheetViews>
    <sheetView tabSelected="1" workbookViewId="0">
      <selection activeCell="A8" sqref="A8"/>
    </sheetView>
  </sheetViews>
  <sheetFormatPr defaultRowHeight="14.4" x14ac:dyDescent="0.3"/>
  <cols>
    <col min="1" max="1" width="17.6640625" customWidth="1"/>
    <col min="2" max="2" width="13.44140625" customWidth="1"/>
    <col min="3" max="3" width="13.109375" customWidth="1"/>
    <col min="4" max="4" width="12.6640625" bestFit="1" customWidth="1"/>
    <col min="6" max="6" width="15" customWidth="1"/>
    <col min="7" max="7" width="11" customWidth="1"/>
    <col min="8" max="8" width="14.44140625" bestFit="1" customWidth="1"/>
    <col min="9" max="9" width="10.109375" bestFit="1" customWidth="1"/>
    <col min="10" max="10" width="18.77734375" bestFit="1" customWidth="1"/>
    <col min="11" max="11" width="16.88671875" customWidth="1"/>
    <col min="13" max="13" width="18.5546875" bestFit="1" customWidth="1"/>
    <col min="14" max="14" width="14.44140625" bestFit="1" customWidth="1"/>
    <col min="15" max="15" width="22.88671875" bestFit="1" customWidth="1"/>
    <col min="16" max="16" width="20.33203125" bestFit="1" customWidth="1"/>
  </cols>
  <sheetData>
    <row r="1" spans="1:16" x14ac:dyDescent="0.3">
      <c r="A1" s="4" t="s">
        <v>41</v>
      </c>
    </row>
    <row r="3" spans="1:16" x14ac:dyDescent="0.3">
      <c r="A3" s="1" t="s">
        <v>26</v>
      </c>
      <c r="B3" s="1" t="s">
        <v>27</v>
      </c>
      <c r="C3" s="1" t="s">
        <v>4</v>
      </c>
      <c r="D3">
        <f>(8*A6*A4-3*A5*A5)/(8*A4*A4)</f>
        <v>-303307.57163680525</v>
      </c>
      <c r="H3" s="1" t="s">
        <v>31</v>
      </c>
      <c r="I3" s="1" t="s">
        <v>11</v>
      </c>
      <c r="J3" s="1" t="s">
        <v>4</v>
      </c>
      <c r="K3">
        <f>(3*H4*H6-H5*H5)/(3*H4*H4)</f>
        <v>362002.60972595215</v>
      </c>
      <c r="M3" s="1" t="s">
        <v>18</v>
      </c>
      <c r="N3" s="1" t="s">
        <v>12</v>
      </c>
      <c r="O3" s="1" t="s">
        <v>22</v>
      </c>
      <c r="P3">
        <f>M5*M5-4*M4*M6</f>
        <v>-144534346.98388672</v>
      </c>
    </row>
    <row r="4" spans="1:16" x14ac:dyDescent="0.3">
      <c r="A4" s="3">
        <v>1234</v>
      </c>
      <c r="B4" s="3" t="s">
        <v>28</v>
      </c>
      <c r="C4" s="1" t="s">
        <v>5</v>
      </c>
      <c r="D4">
        <f>(A5*A5*A5-4*A4*A5*A6+8*A4*A4*A7)/(8*A4*A4*A4)</f>
        <v>-90927604.26294674</v>
      </c>
      <c r="H4">
        <v>8</v>
      </c>
      <c r="I4" t="s">
        <v>0</v>
      </c>
      <c r="J4" s="1" t="s">
        <v>5</v>
      </c>
      <c r="K4">
        <f>(2*H5*H5*H5-9*H4*H5*H6+27*H4*H4*H7)/(27*H4*H4*H4)</f>
        <v>-328525530.66666669</v>
      </c>
      <c r="M4">
        <f>H4</f>
        <v>8</v>
      </c>
      <c r="N4" t="s">
        <v>1</v>
      </c>
      <c r="O4" s="1" t="s">
        <v>23</v>
      </c>
      <c r="P4">
        <f>SQRT(ABS(P3))</f>
        <v>12022.24384147513</v>
      </c>
    </row>
    <row r="5" spans="1:16" x14ac:dyDescent="0.3">
      <c r="A5">
        <v>-1111531</v>
      </c>
      <c r="B5" t="s">
        <v>0</v>
      </c>
      <c r="C5" s="1" t="s">
        <v>29</v>
      </c>
      <c r="D5">
        <f>(-3*A5*A5*A5*A5+256*A4*A4*A4*A8-64*A4*A4*A5*A7+16*A4*A5*A5*A6)/(256*A4*A4*A4*A4)</f>
        <v>-7666652253.6277037</v>
      </c>
      <c r="H5">
        <f>8*D3</f>
        <v>-2426460.573094442</v>
      </c>
      <c r="I5" t="s">
        <v>1</v>
      </c>
      <c r="J5" s="1" t="s">
        <v>24</v>
      </c>
      <c r="K5">
        <f>((K4*K4)/4) +((K3*K3*K3)/27)</f>
        <v>2.873925437029372E+16</v>
      </c>
      <c r="M5">
        <f>H5+K14*H4</f>
        <v>-1613482.591027074</v>
      </c>
      <c r="N5" t="s">
        <v>2</v>
      </c>
    </row>
    <row r="6" spans="1:16" x14ac:dyDescent="0.3">
      <c r="A6">
        <v>1174645</v>
      </c>
      <c r="B6" t="s">
        <v>1</v>
      </c>
      <c r="C6" s="1" t="s">
        <v>30</v>
      </c>
      <c r="D6">
        <f>ROUND(K14,10)</f>
        <v>101622.247758421</v>
      </c>
      <c r="H6">
        <f>2*D3*D3-8*D5</f>
        <v>245324184053.45313</v>
      </c>
      <c r="I6" t="s">
        <v>2</v>
      </c>
      <c r="J6" s="1" t="s">
        <v>25</v>
      </c>
      <c r="K6">
        <f>SQRT(ABS(K5))</f>
        <v>169526559.48344412</v>
      </c>
      <c r="M6">
        <f>IF(K14=0,H6,H7/-K14)</f>
        <v>81358456434.20076</v>
      </c>
      <c r="N6" t="s">
        <v>3</v>
      </c>
    </row>
    <row r="7" spans="1:16" x14ac:dyDescent="0.3">
      <c r="A7">
        <v>-2418644</v>
      </c>
      <c r="B7" t="s">
        <v>2</v>
      </c>
      <c r="C7" s="2" t="s">
        <v>33</v>
      </c>
      <c r="D7">
        <f>-A5/(4*A4)</f>
        <v>225.18861426256078</v>
      </c>
      <c r="H7">
        <f>-D4*D4</f>
        <v>-8267829216999050</v>
      </c>
      <c r="I7" t="s">
        <v>15</v>
      </c>
      <c r="J7" s="2" t="s">
        <v>6</v>
      </c>
      <c r="K7">
        <f>-K4/2</f>
        <v>164262765.33333334</v>
      </c>
    </row>
    <row r="8" spans="1:16" x14ac:dyDescent="0.3">
      <c r="A8">
        <v>4761124</v>
      </c>
      <c r="B8" t="s">
        <v>15</v>
      </c>
      <c r="C8" s="1" t="s">
        <v>34</v>
      </c>
      <c r="D8">
        <f>SQRT(2*D6)/2</f>
        <v>225.41322915749754</v>
      </c>
      <c r="J8" s="1" t="s">
        <v>7</v>
      </c>
      <c r="K8">
        <f>IF(K5&gt;=0,K7+K6,COMPLEX(K7,K6))</f>
        <v>333789324.81677747</v>
      </c>
    </row>
    <row r="9" spans="1:16" x14ac:dyDescent="0.3">
      <c r="C9" s="1" t="s">
        <v>35</v>
      </c>
      <c r="D9">
        <f>IF(AND(D6&gt;0,OR(D3&lt;&gt;0,D4&lt;&gt;0,D5&lt;&gt;0)),-2*D3-2*D6-((SQRT(2)*D4)/SQRT(D6)),A6*A6-4*A4*A8)</f>
        <v>806752.49274784094</v>
      </c>
      <c r="J9" s="1" t="s">
        <v>8</v>
      </c>
      <c r="K9">
        <f>IF(K5&gt;=0,K7-K6,COMPLEX(K7,-K6))</f>
        <v>-5263794.1501107812</v>
      </c>
    </row>
    <row r="10" spans="1:16" x14ac:dyDescent="0.3">
      <c r="C10" s="1" t="s">
        <v>36</v>
      </c>
      <c r="D10">
        <f>IF(D6&gt;0,SQRT(ABS(D9))/2,SQRT(ABS(D9)))</f>
        <v>449.09700865955477</v>
      </c>
      <c r="J10" s="1" t="s">
        <v>21</v>
      </c>
      <c r="K10" t="str">
        <f>IF(K5&lt;0,IMABS(K8),"NA")</f>
        <v>NA</v>
      </c>
    </row>
    <row r="11" spans="1:16" x14ac:dyDescent="0.3">
      <c r="C11" s="1" t="s">
        <v>37</v>
      </c>
      <c r="D11">
        <f>IF(AND(D6&gt;0,OR(D3&lt;&gt;0,D4&lt;&gt;0,D5&lt;&gt;0)),-2*D3-2*D6+((SQRT(2)*D4)/SQRT(D6)),"NA")</f>
        <v>-11.197234303865116</v>
      </c>
      <c r="J11" s="1" t="s">
        <v>19</v>
      </c>
      <c r="K11" t="str">
        <f>IF(K5&lt;0,IMARGUMENT(K8),"NA")</f>
        <v>NA</v>
      </c>
    </row>
    <row r="12" spans="1:16" x14ac:dyDescent="0.3">
      <c r="C12" s="1" t="s">
        <v>38</v>
      </c>
      <c r="D12">
        <f>IF(D11="NA","NA",SQRT(ABS(D11))/2)</f>
        <v>1.6731134378655499</v>
      </c>
      <c r="J12" s="1" t="s">
        <v>20</v>
      </c>
      <c r="K12" t="str">
        <f>IF(K5&lt;0,IMARGUMENT(K9),"NA")</f>
        <v>NA</v>
      </c>
    </row>
    <row r="13" spans="1:16" x14ac:dyDescent="0.3">
      <c r="C13" s="1" t="s">
        <v>39</v>
      </c>
      <c r="D13" t="str">
        <f>IF(AND(D6&gt;0,OR(D3&lt;&gt;0,D4&lt;&gt;0,D5&lt;&gt;0)),"NA",-A6/(2*A4)+D10/(2*A4))</f>
        <v>NA</v>
      </c>
      <c r="J13" s="1" t="s">
        <v>9</v>
      </c>
      <c r="K13">
        <f>IF(K5&gt;=0,POWER(K8,1/3)+POWER(K9,1/3),IMSUM(COMPLEX(POWER(K10,1/3)*COS(K11/3),POWER(K10,1/3)*SIN(K11/3)),COMPLEX(POWER(K10,1/3)*COS(K12/3),POWER(K10,1/3)*SIN(K12/3))) )</f>
        <v>519.72387948556275</v>
      </c>
    </row>
    <row r="14" spans="1:16" x14ac:dyDescent="0.3">
      <c r="C14" s="1" t="s">
        <v>40</v>
      </c>
      <c r="D14" t="str">
        <f>IF(AND(D6&gt;0,OR(D3&lt;&gt;0,D4&lt;&gt;0,D5&lt;&gt;0)),"NA",-A6/(2*A4)-D10/(2*A4))</f>
        <v>NA</v>
      </c>
      <c r="J14" s="1" t="s">
        <v>13</v>
      </c>
      <c r="K14">
        <f>ROUND(K13-(H5/(3*H4)),10)</f>
        <v>101622.247758421</v>
      </c>
    </row>
    <row r="15" spans="1:16" x14ac:dyDescent="0.3">
      <c r="C15" s="1" t="s">
        <v>13</v>
      </c>
      <c r="D15">
        <f>IF(AND(D3=0,D4=0,D5=0),D7,IF(D6&lt;=0,IF(D13&lt;0,COMPLEX(0,SQRT(ABS(D13))),SQRT(D13)),IF(D9&gt;=0,D7+D8+D10,COMPLEX(D7+D8,D10))))</f>
        <v>899.69885207961306</v>
      </c>
      <c r="J15" s="1" t="s">
        <v>14</v>
      </c>
      <c r="K15" t="str">
        <f>IF(P3&gt;=0,-M5/(2*M4)+P4/(2*M4),COMPLEX(-M5/(2*M4),P4/(2*M4)))</f>
        <v>100842.661939192+751.390240092196i</v>
      </c>
    </row>
    <row r="16" spans="1:16" x14ac:dyDescent="0.3">
      <c r="C16" s="1" t="s">
        <v>14</v>
      </c>
      <c r="D16">
        <f>IF(AND(D3=0,D4=0,D5=0),D7,IF(D6&lt;=0,IF(D13&lt;0,COMPLEX(0,-SQRT(ABS(D13))),-SQRT(D13)),IF(D9&gt;=0,D7+D8-D10,COMPLEX(D7+D8,-D10))))</f>
        <v>1.5048347605035701</v>
      </c>
      <c r="J16" s="1" t="s">
        <v>16</v>
      </c>
      <c r="K16" t="str">
        <f>IF(P3&gt;=0,-M5/(2*M4)-P4/(2*M4),COMPLEX(-M5/(2*M4),-P4/(2*M4)))</f>
        <v>100842.661939192-751.390240092196i</v>
      </c>
    </row>
    <row r="17" spans="3:11" x14ac:dyDescent="0.3">
      <c r="C17" s="1" t="s">
        <v>16</v>
      </c>
      <c r="D17" t="str">
        <f>IF(AND(D3=0,D4=0,D5=0),D7,IF(D6&lt;=0,IF(D14&lt;0,COMPLEX(0,SQRT(ABS(D14))),SQRT(D14)),IF(D11&gt;=0,D7-D8+D12,COMPLEX(D7-D8,D12))))</f>
        <v>-0.224614894936764+1.67311343786555i</v>
      </c>
      <c r="J17" s="1" t="s">
        <v>17</v>
      </c>
      <c r="K17">
        <f>ROUND(H4*K14*K14*K14+H5*K14*K14+H6*K14+H7,10)</f>
        <v>0</v>
      </c>
    </row>
    <row r="18" spans="3:11" x14ac:dyDescent="0.3">
      <c r="C18" s="1" t="s">
        <v>32</v>
      </c>
      <c r="D18" t="str">
        <f>IF(AND(D3=0,D4=0,D5=0),D7,IF(D6&lt;=0,IF(D14&lt;0,COMPLEX(0,-SQRT(ABS(D14))),-SQRT(D14)),IF(D11&gt;=0,D7-D8-D12,COMPLEX(D7-D8,-D12))))</f>
        <v>-0.224614894936764-1.67311343786555i</v>
      </c>
    </row>
  </sheetData>
  <hyperlinks>
    <hyperlink ref="A1" r:id="rId1" display="http://stemandmusic.in" xr:uid="{38D87A3E-2C10-428D-8084-CAD9C7B19DC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Cubic Roots</vt:lpstr>
      <vt:lpstr>Quartic Roots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Hore</dc:creator>
  <cp:lastModifiedBy>Arup Hore</cp:lastModifiedBy>
  <dcterms:created xsi:type="dcterms:W3CDTF">2021-01-25T05:38:39Z</dcterms:created>
  <dcterms:modified xsi:type="dcterms:W3CDTF">2022-11-26T07:26:20Z</dcterms:modified>
</cp:coreProperties>
</file>